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MLA Order Form" sheetId="1" r:id="rId1"/>
  </sheets>
  <definedNames/>
  <calcPr fullCalcOnLoad="1"/>
</workbook>
</file>

<file path=xl/sharedStrings.xml><?xml version="1.0" encoding="utf-8"?>
<sst xmlns="http://schemas.openxmlformats.org/spreadsheetml/2006/main" count="148" uniqueCount="57">
  <si>
    <t>MLA Order Form</t>
  </si>
  <si>
    <t>Customer Name :</t>
  </si>
  <si>
    <t xml:space="preserve"> </t>
  </si>
  <si>
    <t>Customer Contract Number :</t>
  </si>
  <si>
    <t>Discount (including FA disc) :</t>
  </si>
  <si>
    <t>Anniversary Date :</t>
  </si>
  <si>
    <t>SHIP TO/ CONTRACT INFORMATION</t>
  </si>
  <si>
    <t>Customer Purchase Order Number (required) :</t>
  </si>
  <si>
    <t>Company :</t>
  </si>
  <si>
    <t xml:space="preserve">BILL TO INFORMATION </t>
  </si>
  <si>
    <t>Attention :</t>
  </si>
  <si>
    <t>Additional comments</t>
  </si>
  <si>
    <t>Address :</t>
  </si>
  <si>
    <t>City &amp; Postcode :</t>
  </si>
  <si>
    <t>Country :</t>
  </si>
  <si>
    <t>Email :</t>
  </si>
  <si>
    <t xml:space="preserve">Telephone : </t>
  </si>
  <si>
    <t>Note : If ship to address is not the same as contract address, please list it under additional comments</t>
  </si>
  <si>
    <t>Order Currency (required) *</t>
  </si>
  <si>
    <t xml:space="preserve">    </t>
  </si>
  <si>
    <t xml:space="preserve">Fulfillment Agent </t>
  </si>
  <si>
    <t>NO</t>
  </si>
  <si>
    <t>* USD unless agreed by addendum for pre MLA 6.1 contracts</t>
  </si>
  <si>
    <t>MNT/LIC</t>
  </si>
  <si>
    <t>Product Name</t>
  </si>
  <si>
    <t>Part number</t>
  </si>
  <si>
    <t>Quantity</t>
  </si>
  <si>
    <t>List price</t>
  </si>
  <si>
    <t>Discounted Price per unit</t>
  </si>
  <si>
    <t>Dates (if applicable)</t>
  </si>
  <si>
    <t>Months</t>
  </si>
  <si>
    <t>Total Price</t>
  </si>
  <si>
    <t>MNT</t>
  </si>
  <si>
    <t>To</t>
  </si>
  <si>
    <t xml:space="preserve">     </t>
  </si>
  <si>
    <t>Total LIC</t>
  </si>
  <si>
    <t>Total MNT</t>
  </si>
  <si>
    <t>Total LINUX</t>
  </si>
  <si>
    <t>E-Media</t>
  </si>
  <si>
    <t>MNT Allocation</t>
  </si>
  <si>
    <t>LINUX Allocation</t>
  </si>
  <si>
    <t>Total Allocation</t>
  </si>
  <si>
    <t xml:space="preserve">Physical Media/Other Product </t>
  </si>
  <si>
    <t>Total Media</t>
  </si>
  <si>
    <t>Premium</t>
  </si>
  <si>
    <t>Start date</t>
  </si>
  <si>
    <t xml:space="preserve">To </t>
  </si>
  <si>
    <t>End date</t>
  </si>
  <si>
    <t>Premium 1</t>
  </si>
  <si>
    <t>Discounted Premium</t>
  </si>
  <si>
    <t>Premium 2</t>
  </si>
  <si>
    <t>Premium Services for free</t>
  </si>
  <si>
    <t>Premium 3</t>
  </si>
  <si>
    <t xml:space="preserve"> based on MNT allocation</t>
  </si>
  <si>
    <t>Total Premium</t>
  </si>
  <si>
    <t xml:space="preserve">Note : Dates required for purchases of Maintenance or Premium Services only. Please include media kit if required for any product purchased. Electronic media is available free of charge.  </t>
  </si>
  <si>
    <t>Order Grand Total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</si>
</sst>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DD/MMM"/>
    <numFmt numFmtId="166" formatCode="0%"/>
    <numFmt numFmtId="167" formatCode="@"/>
    <numFmt numFmtId="168" formatCode="0.00"/>
    <numFmt numFmtId="169" formatCode="0.0000000000;[RED]\-0.0000000000"/>
    <numFmt numFmtId="170" formatCode="DD/MM/YYYY"/>
    <numFmt numFmtId="171" formatCode="0.0000000"/>
    <numFmt numFmtId="172" formatCode="#,##0.0000000;[RED]\-#,##0.0000000"/>
    <numFmt numFmtId="173" formatCode="#,##0.00&quot;   &quot;;[RED]\-#,##0.00&quot;   &quot;"/>
    <numFmt numFmtId="174" formatCode="D\ MMM\ YYYY"/>
    <numFmt numFmtId="175" formatCode="#,##0.00000000;[RED]\-#,##0.00000000"/>
  </numFmts>
  <fonts count="14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8"/>
      <color indexed="11"/>
      <name val="Arial"/>
      <family val="2"/>
    </font>
    <font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Font="0" applyBorder="0" applyAlignment="0" applyProtection="0"/>
    <xf numFmtId="164" fontId="1" fillId="0" borderId="0" applyNumberFormat="0" applyBorder="0">
      <alignment horizontal="center"/>
      <protection hidden="1"/>
    </xf>
    <xf numFmtId="164" fontId="2" fillId="2" borderId="0" applyNumberFormat="0" applyBorder="0" applyAlignment="0" applyProtection="0"/>
  </cellStyleXfs>
  <cellXfs count="8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3" fillId="2" borderId="0" xfId="0" applyFont="1" applyFill="1" applyBorder="1" applyAlignment="1" applyProtection="1">
      <alignment horizontal="center"/>
      <protection locked="0"/>
    </xf>
    <xf numFmtId="164" fontId="4" fillId="3" borderId="0" xfId="0" applyFont="1" applyFill="1" applyBorder="1" applyAlignment="1">
      <alignment/>
    </xf>
    <xf numFmtId="164" fontId="4" fillId="3" borderId="1" xfId="0" applyFont="1" applyFill="1" applyBorder="1" applyAlignment="1" applyProtection="1">
      <alignment/>
      <protection locked="0"/>
    </xf>
    <xf numFmtId="164" fontId="4" fillId="3" borderId="0" xfId="0" applyFont="1" applyFill="1" applyBorder="1" applyAlignment="1" applyProtection="1">
      <alignment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4" fillId="0" borderId="0" xfId="0" applyFont="1" applyAlignment="1">
      <alignment/>
    </xf>
    <xf numFmtId="164" fontId="4" fillId="0" borderId="1" xfId="0" applyFont="1" applyFill="1" applyBorder="1" applyAlignment="1" applyProtection="1">
      <alignment/>
      <protection locked="0"/>
    </xf>
    <xf numFmtId="164" fontId="5" fillId="0" borderId="2" xfId="0" applyFont="1" applyFill="1" applyBorder="1" applyAlignment="1" applyProtection="1">
      <alignment/>
      <protection locked="0"/>
    </xf>
    <xf numFmtId="164" fontId="6" fillId="0" borderId="2" xfId="0" applyFont="1" applyFill="1" applyBorder="1" applyAlignment="1" applyProtection="1">
      <alignment/>
      <protection locked="0"/>
    </xf>
    <xf numFmtId="164" fontId="4" fillId="3" borderId="2" xfId="0" applyFont="1" applyFill="1" applyBorder="1" applyAlignment="1" applyProtection="1">
      <alignment horizontal="center"/>
      <protection locked="0"/>
    </xf>
    <xf numFmtId="165" fontId="7" fillId="3" borderId="2" xfId="0" applyNumberFormat="1" applyFont="1" applyFill="1" applyBorder="1" applyAlignment="1" applyProtection="1">
      <alignment horizontal="center" vertical="center"/>
      <protection locked="0"/>
    </xf>
    <xf numFmtId="164" fontId="5" fillId="3" borderId="0" xfId="0" applyFont="1" applyFill="1" applyBorder="1" applyAlignment="1" applyProtection="1">
      <alignment/>
      <protection locked="0"/>
    </xf>
    <xf numFmtId="164" fontId="4" fillId="3" borderId="3" xfId="0" applyFont="1" applyFill="1" applyBorder="1" applyAlignment="1" applyProtection="1">
      <alignment/>
      <protection locked="0"/>
    </xf>
    <xf numFmtId="164" fontId="4" fillId="3" borderId="4" xfId="0" applyFont="1" applyFill="1" applyBorder="1" applyAlignment="1" applyProtection="1">
      <alignment/>
      <protection locked="0"/>
    </xf>
    <xf numFmtId="164" fontId="4" fillId="3" borderId="5" xfId="0" applyFont="1" applyFill="1" applyBorder="1" applyAlignment="1" applyProtection="1">
      <alignment horizontal="center"/>
      <protection locked="0"/>
    </xf>
    <xf numFmtId="164" fontId="5" fillId="3" borderId="3" xfId="0" applyFont="1" applyFill="1" applyBorder="1" applyAlignment="1" applyProtection="1">
      <alignment/>
      <protection locked="0"/>
    </xf>
    <xf numFmtId="164" fontId="4" fillId="3" borderId="5" xfId="0" applyFont="1" applyFill="1" applyBorder="1" applyAlignment="1" applyProtection="1">
      <alignment/>
      <protection locked="0"/>
    </xf>
    <xf numFmtId="164" fontId="4" fillId="3" borderId="6" xfId="0" applyFont="1" applyFill="1" applyBorder="1" applyAlignment="1" applyProtection="1">
      <alignment/>
      <protection locked="0"/>
    </xf>
    <xf numFmtId="164" fontId="5" fillId="3" borderId="4" xfId="0" applyFont="1" applyFill="1" applyBorder="1" applyAlignment="1" applyProtection="1">
      <alignment/>
      <protection locked="0"/>
    </xf>
    <xf numFmtId="164" fontId="8" fillId="0" borderId="0" xfId="0" applyFont="1" applyAlignment="1">
      <alignment horizontal="center"/>
    </xf>
    <xf numFmtId="164" fontId="0" fillId="0" borderId="2" xfId="0" applyFont="1" applyBorder="1" applyAlignment="1" applyProtection="1">
      <alignment/>
      <protection locked="0"/>
    </xf>
    <xf numFmtId="164" fontId="4" fillId="3" borderId="4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center"/>
      <protection locked="0"/>
    </xf>
    <xf numFmtId="164" fontId="9" fillId="4" borderId="7" xfId="0" applyFont="1" applyFill="1" applyBorder="1" applyAlignment="1" applyProtection="1">
      <alignment/>
      <protection locked="0"/>
    </xf>
    <xf numFmtId="164" fontId="0" fillId="4" borderId="0" xfId="0" applyFont="1" applyFill="1" applyAlignment="1" applyProtection="1">
      <alignment horizontal="right"/>
      <protection locked="0"/>
    </xf>
    <xf numFmtId="164" fontId="0" fillId="4" borderId="0" xfId="0" applyFont="1" applyFill="1" applyAlignment="1" applyProtection="1">
      <alignment/>
      <protection locked="0"/>
    </xf>
    <xf numFmtId="164" fontId="10" fillId="3" borderId="0" xfId="0" applyFont="1" applyFill="1" applyBorder="1" applyAlignment="1" applyProtection="1">
      <alignment/>
      <protection locked="0"/>
    </xf>
    <xf numFmtId="166" fontId="4" fillId="2" borderId="1" xfId="0" applyNumberFormat="1" applyFont="1" applyFill="1" applyBorder="1" applyAlignment="1" applyProtection="1">
      <alignment horizontal="center"/>
      <protection locked="0"/>
    </xf>
    <xf numFmtId="164" fontId="9" fillId="5" borderId="0" xfId="0" applyFont="1" applyFill="1" applyBorder="1" applyAlignment="1" applyProtection="1">
      <alignment/>
      <protection locked="0"/>
    </xf>
    <xf numFmtId="164" fontId="4" fillId="5" borderId="0" xfId="0" applyFont="1" applyFill="1" applyBorder="1" applyAlignment="1" applyProtection="1">
      <alignment/>
      <protection locked="0"/>
    </xf>
    <xf numFmtId="164" fontId="4" fillId="5" borderId="0" xfId="0" applyFont="1" applyFill="1" applyBorder="1" applyAlignment="1" applyProtection="1">
      <alignment horizontal="center"/>
      <protection locked="0"/>
    </xf>
    <xf numFmtId="167" fontId="4" fillId="3" borderId="7" xfId="0" applyNumberFormat="1" applyFont="1" applyFill="1" applyBorder="1" applyAlignment="1" applyProtection="1">
      <alignment/>
      <protection locked="0"/>
    </xf>
    <xf numFmtId="164" fontId="4" fillId="3" borderId="7" xfId="0" applyFont="1" applyFill="1" applyBorder="1" applyAlignment="1" applyProtection="1">
      <alignment/>
      <protection locked="0"/>
    </xf>
    <xf numFmtId="168" fontId="4" fillId="3" borderId="7" xfId="0" applyNumberFormat="1" applyFont="1" applyFill="1" applyBorder="1" applyAlignment="1" applyProtection="1">
      <alignment/>
      <protection locked="0"/>
    </xf>
    <xf numFmtId="169" fontId="4" fillId="3" borderId="7" xfId="0" applyNumberFormat="1" applyFont="1" applyFill="1" applyBorder="1" applyAlignment="1" applyProtection="1">
      <alignment/>
      <protection/>
    </xf>
    <xf numFmtId="170" fontId="4" fillId="3" borderId="7" xfId="0" applyNumberFormat="1" applyFont="1" applyFill="1" applyBorder="1" applyAlignment="1" applyProtection="1">
      <alignment horizontal="center"/>
      <protection locked="0"/>
    </xf>
    <xf numFmtId="164" fontId="11" fillId="3" borderId="7" xfId="0" applyFont="1" applyFill="1" applyBorder="1" applyAlignment="1" applyProtection="1">
      <alignment/>
      <protection locked="0"/>
    </xf>
    <xf numFmtId="164" fontId="2" fillId="0" borderId="2" xfId="0" applyFont="1" applyBorder="1" applyAlignment="1" applyProtection="1">
      <alignment/>
      <protection locked="0"/>
    </xf>
    <xf numFmtId="171" fontId="4" fillId="3" borderId="7" xfId="0" applyNumberFormat="1" applyFont="1" applyFill="1" applyBorder="1" applyAlignment="1" applyProtection="1">
      <alignment/>
      <protection/>
    </xf>
    <xf numFmtId="170" fontId="0" fillId="0" borderId="0" xfId="0" applyNumberFormat="1" applyFont="1" applyAlignment="1" applyProtection="1">
      <alignment/>
      <protection locked="0"/>
    </xf>
    <xf numFmtId="167" fontId="4" fillId="0" borderId="7" xfId="0" applyNumberFormat="1" applyFont="1" applyBorder="1" applyAlignment="1" applyProtection="1">
      <alignment/>
      <protection locked="0"/>
    </xf>
    <xf numFmtId="164" fontId="4" fillId="0" borderId="7" xfId="0" applyFont="1" applyBorder="1" applyAlignment="1" applyProtection="1">
      <alignment/>
      <protection locked="0"/>
    </xf>
    <xf numFmtId="168" fontId="4" fillId="0" borderId="7" xfId="0" applyNumberFormat="1" applyFont="1" applyBorder="1" applyAlignment="1" applyProtection="1">
      <alignment/>
      <protection locked="0"/>
    </xf>
    <xf numFmtId="164" fontId="9" fillId="0" borderId="7" xfId="0" applyFont="1" applyBorder="1" applyAlignment="1" applyProtection="1">
      <alignment/>
      <protection/>
    </xf>
    <xf numFmtId="172" fontId="9" fillId="0" borderId="7" xfId="0" applyNumberFormat="1" applyFont="1" applyBorder="1" applyAlignment="1" applyProtection="1">
      <alignment/>
      <protection/>
    </xf>
    <xf numFmtId="172" fontId="9" fillId="0" borderId="2" xfId="0" applyNumberFormat="1" applyFont="1" applyBorder="1" applyAlignment="1" applyProtection="1">
      <alignment/>
      <protection/>
    </xf>
    <xf numFmtId="164" fontId="9" fillId="0" borderId="0" xfId="0" applyFont="1" applyBorder="1" applyAlignment="1" applyProtection="1">
      <alignment/>
      <protection hidden="1"/>
    </xf>
    <xf numFmtId="173" fontId="9" fillId="0" borderId="0" xfId="0" applyNumberFormat="1" applyFont="1" applyBorder="1" applyAlignment="1" applyProtection="1">
      <alignment/>
      <protection hidden="1"/>
    </xf>
    <xf numFmtId="164" fontId="12" fillId="0" borderId="0" xfId="0" applyFont="1" applyFill="1" applyBorder="1" applyAlignment="1" applyProtection="1">
      <alignment/>
      <protection locked="0"/>
    </xf>
    <xf numFmtId="164" fontId="4" fillId="0" borderId="0" xfId="0" applyFont="1" applyFill="1" applyBorder="1" applyAlignment="1" applyProtection="1">
      <alignment/>
      <protection locked="0"/>
    </xf>
    <xf numFmtId="167" fontId="4" fillId="0" borderId="0" xfId="0" applyNumberFormat="1" applyFont="1" applyFill="1" applyBorder="1" applyAlignment="1" applyProtection="1">
      <alignment/>
      <protection locked="0"/>
    </xf>
    <xf numFmtId="168" fontId="4" fillId="0" borderId="0" xfId="0" applyNumberFormat="1" applyFont="1" applyFill="1" applyBorder="1" applyAlignment="1" applyProtection="1">
      <alignment/>
      <protection locked="0"/>
    </xf>
    <xf numFmtId="174" fontId="4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Font="1" applyAlignment="1" applyProtection="1">
      <alignment/>
      <protection hidden="1"/>
    </xf>
    <xf numFmtId="173" fontId="0" fillId="0" borderId="0" xfId="0" applyNumberFormat="1" applyFont="1" applyAlignment="1" applyProtection="1">
      <alignment/>
      <protection hidden="1"/>
    </xf>
    <xf numFmtId="164" fontId="9" fillId="5" borderId="0" xfId="0" applyFont="1" applyFill="1" applyAlignment="1" applyProtection="1">
      <alignment/>
      <protection locked="0"/>
    </xf>
    <xf numFmtId="168" fontId="0" fillId="0" borderId="0" xfId="0" applyNumberFormat="1" applyFont="1" applyAlignment="1" applyProtection="1">
      <alignment/>
      <protection locked="0"/>
    </xf>
    <xf numFmtId="164" fontId="4" fillId="3" borderId="7" xfId="0" applyFont="1" applyFill="1" applyBorder="1" applyAlignment="1" applyProtection="1">
      <alignment horizontal="left"/>
      <protection locked="0"/>
    </xf>
    <xf numFmtId="164" fontId="0" fillId="2" borderId="0" xfId="0" applyFont="1" applyFill="1" applyAlignment="1" applyProtection="1">
      <alignment/>
      <protection locked="0"/>
    </xf>
    <xf numFmtId="164" fontId="9" fillId="0" borderId="2" xfId="0" applyFont="1" applyBorder="1" applyAlignment="1" applyProtection="1">
      <alignment horizontal="left"/>
      <protection/>
    </xf>
    <xf numFmtId="164" fontId="0" fillId="5" borderId="0" xfId="0" applyFont="1" applyFill="1" applyAlignment="1" applyProtection="1">
      <alignment/>
      <protection locked="0"/>
    </xf>
    <xf numFmtId="164" fontId="0" fillId="0" borderId="0" xfId="0" applyFont="1" applyFill="1" applyAlignment="1" applyProtection="1">
      <alignment/>
      <protection locked="0"/>
    </xf>
    <xf numFmtId="168" fontId="4" fillId="0" borderId="7" xfId="0" applyNumberFormat="1" applyFont="1" applyBorder="1" applyAlignment="1" applyProtection="1">
      <alignment/>
      <protection/>
    </xf>
    <xf numFmtId="174" fontId="4" fillId="2" borderId="7" xfId="0" applyNumberFormat="1" applyFont="1" applyFill="1" applyBorder="1" applyAlignment="1" applyProtection="1">
      <alignment horizontal="center"/>
      <protection locked="0"/>
    </xf>
    <xf numFmtId="164" fontId="4" fillId="2" borderId="7" xfId="0" applyFont="1" applyFill="1" applyBorder="1" applyAlignment="1" applyProtection="1">
      <alignment/>
      <protection locked="0"/>
    </xf>
    <xf numFmtId="168" fontId="4" fillId="3" borderId="7" xfId="0" applyNumberFormat="1" applyFont="1" applyFill="1" applyBorder="1" applyAlignment="1" applyProtection="1">
      <alignment/>
      <protection/>
    </xf>
    <xf numFmtId="164" fontId="11" fillId="2" borderId="7" xfId="0" applyFont="1" applyFill="1" applyBorder="1" applyAlignment="1" applyProtection="1">
      <alignment/>
      <protection locked="0"/>
    </xf>
    <xf numFmtId="164" fontId="9" fillId="0" borderId="0" xfId="0" applyFont="1" applyFill="1" applyAlignment="1" applyProtection="1">
      <alignment/>
      <protection locked="0"/>
    </xf>
    <xf numFmtId="168" fontId="4" fillId="0" borderId="0" xfId="0" applyNumberFormat="1" applyFont="1" applyBorder="1" applyAlignment="1" applyProtection="1">
      <alignment/>
      <protection locked="0"/>
    </xf>
    <xf numFmtId="164" fontId="0" fillId="2" borderId="2" xfId="0" applyFont="1" applyFill="1" applyBorder="1" applyAlignment="1" applyProtection="1">
      <alignment/>
      <protection locked="0"/>
    </xf>
    <xf numFmtId="168" fontId="4" fillId="0" borderId="2" xfId="0" applyNumberFormat="1" applyFont="1" applyBorder="1" applyAlignment="1" applyProtection="1">
      <alignment/>
      <protection locked="0"/>
    </xf>
    <xf numFmtId="164" fontId="0" fillId="0" borderId="2" xfId="0" applyFont="1" applyFill="1" applyBorder="1" applyAlignment="1" applyProtection="1">
      <alignment/>
      <protection locked="0"/>
    </xf>
    <xf numFmtId="164" fontId="9" fillId="0" borderId="2" xfId="0" applyFont="1" applyBorder="1" applyAlignment="1" applyProtection="1">
      <alignment/>
      <protection/>
    </xf>
    <xf numFmtId="164" fontId="13" fillId="3" borderId="0" xfId="0" applyFont="1" applyFill="1" applyAlignment="1">
      <alignment vertical="center"/>
    </xf>
    <xf numFmtId="164" fontId="13" fillId="3" borderId="0" xfId="0" applyFont="1" applyFill="1" applyAlignment="1">
      <alignment/>
    </xf>
    <xf numFmtId="164" fontId="9" fillId="0" borderId="2" xfId="0" applyFont="1" applyBorder="1" applyAlignment="1" applyProtection="1">
      <alignment/>
      <protection locked="0"/>
    </xf>
    <xf numFmtId="164" fontId="9" fillId="0" borderId="0" xfId="0" applyFont="1" applyAlignment="1" applyProtection="1">
      <alignment horizontal="right"/>
      <protection locked="0"/>
    </xf>
    <xf numFmtId="164" fontId="9" fillId="0" borderId="0" xfId="0" applyFont="1" applyAlignment="1">
      <alignment horizontal="right"/>
    </xf>
    <xf numFmtId="164" fontId="9" fillId="0" borderId="0" xfId="0" applyFont="1" applyAlignment="1" applyProtection="1">
      <alignment/>
      <protection locked="0"/>
    </xf>
    <xf numFmtId="164" fontId="0" fillId="0" borderId="7" xfId="0" applyFont="1" applyBorder="1" applyAlignment="1" applyProtection="1">
      <alignment horizontal="justify"/>
      <protection locked="0"/>
    </xf>
    <xf numFmtId="175" fontId="9" fillId="0" borderId="7" xfId="0" applyNumberFormat="1" applyFont="1" applyBorder="1" applyAlignment="1" applyProtection="1">
      <alignment/>
      <protection/>
    </xf>
    <xf numFmtId="164" fontId="2" fillId="0" borderId="0" xfId="22" applyFill="1" applyAlignment="1">
      <alignment/>
    </xf>
    <xf numFmtId="164" fontId="13" fillId="0" borderId="0" xfId="0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LIC" xfId="20"/>
    <cellStyle name="Premium" xfId="21"/>
    <cellStyle name="Blank" xfId="22"/>
  </cellStyles>
  <dxfs count="3">
    <dxf>
      <fill>
        <patternFill patternType="solid">
          <fgColor rgb="FF003300"/>
          <bgColor rgb="FF000000"/>
        </patternFill>
      </fill>
      <border/>
    </dxf>
    <dxf>
      <font>
        <b val="0"/>
        <color rgb="FF000000"/>
      </font>
      <fill>
        <patternFill patternType="solid">
          <fgColor rgb="FF003300"/>
          <bgColor rgb="FF000000"/>
        </patternFill>
      </fill>
      <border/>
    </dxf>
    <dxf>
      <font>
        <b/>
        <i val="0"/>
        <color rgb="FF000000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419100</xdr:colOff>
      <xdr:row>0</xdr:row>
      <xdr:rowOff>0</xdr:rowOff>
    </xdr:from>
    <xdr:to>
      <xdr:col>18</xdr:col>
      <xdr:colOff>314325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0" y="0"/>
          <a:ext cx="320992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tabSelected="1" workbookViewId="0" topLeftCell="B1">
      <selection activeCell="Q36" sqref="Q36"/>
    </sheetView>
  </sheetViews>
  <sheetFormatPr defaultColWidth="12.57421875" defaultRowHeight="12.75"/>
  <cols>
    <col min="1" max="1" width="9.7109375" style="1" customWidth="1"/>
    <col min="2" max="2" width="18.421875" style="1" customWidth="1"/>
    <col min="3" max="3" width="11.7109375" style="1" customWidth="1"/>
    <col min="4" max="4" width="6.7109375" style="1" customWidth="1"/>
    <col min="5" max="5" width="11.140625" style="1" customWidth="1"/>
    <col min="6" max="6" width="18.421875" style="1" customWidth="1"/>
    <col min="7" max="7" width="5.140625" style="1" customWidth="1"/>
    <col min="8" max="8" width="9.421875" style="1" customWidth="1"/>
    <col min="9" max="9" width="2.8515625" style="1" customWidth="1"/>
    <col min="10" max="10" width="6.7109375" style="1" customWidth="1"/>
    <col min="11" max="11" width="9.140625" style="1" customWidth="1"/>
    <col min="12" max="12" width="6.140625" style="1" customWidth="1"/>
    <col min="13" max="13" width="13.140625" style="1" customWidth="1"/>
    <col min="14" max="14" width="6.421875" style="1" customWidth="1"/>
    <col min="15" max="15" width="1.421875" style="1" customWidth="1"/>
    <col min="16" max="16" width="20.421875" style="1" customWidth="1"/>
    <col min="17" max="17" width="17.57421875" style="1" customWidth="1"/>
    <col min="18" max="16384" width="11.7109375" style="1" customWidth="1"/>
  </cols>
  <sheetData>
    <row r="1" spans="1:17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</row>
    <row r="2" spans="1:16" ht="12.75">
      <c r="A2" s="4" t="s">
        <v>1</v>
      </c>
      <c r="B2" s="4"/>
      <c r="C2" s="4"/>
      <c r="D2" s="4"/>
      <c r="E2" s="4"/>
      <c r="F2" s="5"/>
      <c r="G2" s="6"/>
      <c r="H2" s="7"/>
      <c r="I2" s="7"/>
      <c r="J2" s="7"/>
      <c r="K2" s="7"/>
      <c r="L2" s="6"/>
      <c r="M2" s="6"/>
      <c r="N2" s="6"/>
      <c r="P2" s="8" t="s">
        <v>2</v>
      </c>
    </row>
    <row r="3" spans="1:16" ht="12.75">
      <c r="A3" s="4" t="s">
        <v>3</v>
      </c>
      <c r="B3" s="4"/>
      <c r="C3" s="4"/>
      <c r="D3" s="9"/>
      <c r="E3" s="4"/>
      <c r="F3" s="5"/>
      <c r="G3" s="10" t="s">
        <v>4</v>
      </c>
      <c r="H3" s="10"/>
      <c r="I3" s="10"/>
      <c r="J3" s="10"/>
      <c r="K3" s="11">
        <v>11.11</v>
      </c>
      <c r="L3" s="12" t="s">
        <v>5</v>
      </c>
      <c r="M3" s="12"/>
      <c r="N3" s="13">
        <v>39082</v>
      </c>
      <c r="P3"/>
    </row>
    <row r="4" spans="1:16" ht="12.75">
      <c r="A4" s="14" t="s">
        <v>6</v>
      </c>
      <c r="B4" s="5"/>
      <c r="C4" s="5"/>
      <c r="D4" s="5"/>
      <c r="E4" s="5"/>
      <c r="F4" s="5"/>
      <c r="G4" s="15" t="s">
        <v>7</v>
      </c>
      <c r="H4" s="16"/>
      <c r="I4" s="16"/>
      <c r="J4" s="16"/>
      <c r="K4" s="16"/>
      <c r="L4" s="17"/>
      <c r="M4" s="17"/>
      <c r="N4" s="17"/>
      <c r="P4"/>
    </row>
    <row r="5" spans="1:16" ht="12.75">
      <c r="A5" s="4" t="s">
        <v>8</v>
      </c>
      <c r="B5" s="4"/>
      <c r="C5" s="4"/>
      <c r="D5" s="4"/>
      <c r="E5" s="4"/>
      <c r="F5" s="5"/>
      <c r="G5" s="18" t="s">
        <v>9</v>
      </c>
      <c r="H5" s="16"/>
      <c r="I5" s="16"/>
      <c r="J5" s="16"/>
      <c r="K5" s="16"/>
      <c r="L5" s="16"/>
      <c r="M5" s="16"/>
      <c r="N5" s="19"/>
      <c r="P5"/>
    </row>
    <row r="6" spans="1:18" ht="15">
      <c r="A6" s="20" t="s">
        <v>10</v>
      </c>
      <c r="B6" s="20"/>
      <c r="C6" s="20"/>
      <c r="D6" s="20"/>
      <c r="E6" s="20"/>
      <c r="F6" s="5"/>
      <c r="G6" s="15" t="s">
        <v>8</v>
      </c>
      <c r="H6" s="16"/>
      <c r="I6" s="21"/>
      <c r="J6" s="16"/>
      <c r="K6" s="16"/>
      <c r="L6" s="16"/>
      <c r="M6" s="16"/>
      <c r="N6" s="19"/>
      <c r="Q6" s="22" t="s">
        <v>11</v>
      </c>
      <c r="R6" s="22"/>
    </row>
    <row r="7" spans="1:19" ht="12.75">
      <c r="A7" s="20" t="s">
        <v>12</v>
      </c>
      <c r="B7" s="20"/>
      <c r="C7" s="20"/>
      <c r="D7" s="20"/>
      <c r="E7" s="20"/>
      <c r="F7" s="5"/>
      <c r="G7" s="15" t="s">
        <v>10</v>
      </c>
      <c r="H7" s="16"/>
      <c r="I7" s="16"/>
      <c r="J7" s="16"/>
      <c r="K7" s="16"/>
      <c r="L7" s="16"/>
      <c r="M7" s="16"/>
      <c r="N7" s="19"/>
      <c r="P7" s="23"/>
      <c r="Q7" s="23"/>
      <c r="R7" s="23"/>
      <c r="S7" s="23"/>
    </row>
    <row r="8" spans="1:19" ht="12.75">
      <c r="A8" s="20" t="s">
        <v>13</v>
      </c>
      <c r="B8" s="20"/>
      <c r="C8" s="20"/>
      <c r="D8" s="20"/>
      <c r="E8" s="20"/>
      <c r="F8" s="5"/>
      <c r="G8" s="15" t="s">
        <v>12</v>
      </c>
      <c r="H8" s="16"/>
      <c r="I8" s="16"/>
      <c r="J8" s="16"/>
      <c r="K8" s="16"/>
      <c r="L8" s="24"/>
      <c r="M8" s="16"/>
      <c r="N8" s="19"/>
      <c r="P8" s="23"/>
      <c r="Q8" s="23"/>
      <c r="R8" s="23"/>
      <c r="S8" s="23"/>
    </row>
    <row r="9" spans="1:19" ht="12.75">
      <c r="A9" s="20" t="s">
        <v>14</v>
      </c>
      <c r="B9" s="20"/>
      <c r="C9" s="20"/>
      <c r="D9" s="20"/>
      <c r="E9" s="20"/>
      <c r="F9" s="5"/>
      <c r="G9" s="15" t="s">
        <v>13</v>
      </c>
      <c r="H9" s="16"/>
      <c r="I9" s="16"/>
      <c r="J9" s="16"/>
      <c r="K9" s="16"/>
      <c r="L9" s="16"/>
      <c r="M9" s="16"/>
      <c r="N9" s="19"/>
      <c r="P9" s="23"/>
      <c r="Q9" s="23"/>
      <c r="R9" s="23"/>
      <c r="S9" s="23"/>
    </row>
    <row r="10" spans="1:19" ht="12.75">
      <c r="A10" s="4" t="s">
        <v>15</v>
      </c>
      <c r="B10" s="4"/>
      <c r="C10" s="4"/>
      <c r="D10" s="4"/>
      <c r="E10" s="4"/>
      <c r="F10" s="5"/>
      <c r="G10" s="15" t="s">
        <v>14</v>
      </c>
      <c r="H10" s="16"/>
      <c r="I10" s="16"/>
      <c r="J10" s="16"/>
      <c r="K10" s="16"/>
      <c r="L10" s="16"/>
      <c r="M10" s="16"/>
      <c r="N10" s="19"/>
      <c r="P10" s="23"/>
      <c r="Q10" s="23"/>
      <c r="R10" s="23"/>
      <c r="S10" s="23"/>
    </row>
    <row r="11" spans="1:19" ht="12.75">
      <c r="A11" s="4" t="s">
        <v>16</v>
      </c>
      <c r="B11" s="4"/>
      <c r="C11" s="4"/>
      <c r="D11" s="4"/>
      <c r="E11" s="4"/>
      <c r="F11" s="5"/>
      <c r="G11" s="15" t="s">
        <v>15</v>
      </c>
      <c r="H11" s="16"/>
      <c r="I11" s="16"/>
      <c r="J11" s="16"/>
      <c r="K11" s="16"/>
      <c r="L11" s="16"/>
      <c r="M11" s="16"/>
      <c r="N11" s="19"/>
      <c r="P11" s="23"/>
      <c r="Q11" s="23"/>
      <c r="R11" s="23"/>
      <c r="S11" s="23"/>
    </row>
    <row r="12" spans="1:19" ht="12.75">
      <c r="A12" s="5" t="s">
        <v>17</v>
      </c>
      <c r="B12" s="5"/>
      <c r="C12" s="5"/>
      <c r="D12" s="5"/>
      <c r="E12" s="5"/>
      <c r="F12" s="5"/>
      <c r="G12" s="15" t="s">
        <v>16</v>
      </c>
      <c r="H12" s="16"/>
      <c r="I12" s="16"/>
      <c r="J12" s="16"/>
      <c r="K12" s="16"/>
      <c r="L12" s="16"/>
      <c r="M12" s="16"/>
      <c r="N12" s="19"/>
      <c r="P12" s="23"/>
      <c r="Q12" s="23"/>
      <c r="R12" s="23"/>
      <c r="S12" s="23"/>
    </row>
    <row r="13" spans="1:19" ht="12.75">
      <c r="A13" s="25" t="s">
        <v>18</v>
      </c>
      <c r="B13" s="25"/>
      <c r="C13" s="26" t="s">
        <v>19</v>
      </c>
      <c r="D13" s="5"/>
      <c r="E13" s="7"/>
      <c r="F13" s="27" t="s">
        <v>20</v>
      </c>
      <c r="G13" s="27"/>
      <c r="H13" s="28" t="s">
        <v>21</v>
      </c>
      <c r="I13" s="5"/>
      <c r="J13" s="5"/>
      <c r="K13" s="5"/>
      <c r="L13" s="5"/>
      <c r="M13" s="5"/>
      <c r="N13" s="5"/>
      <c r="P13" s="23"/>
      <c r="Q13" s="23"/>
      <c r="R13" s="23"/>
      <c r="S13" s="23"/>
    </row>
    <row r="14" spans="1:19" ht="12.75">
      <c r="A14" s="29" t="s">
        <v>22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P14" s="23"/>
      <c r="Q14" s="23"/>
      <c r="R14" s="23"/>
      <c r="S14" s="23"/>
    </row>
    <row r="15" spans="1:19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P15" s="23"/>
      <c r="Q15" s="23"/>
      <c r="R15" s="23"/>
      <c r="S15" s="23"/>
    </row>
    <row r="16" spans="1:19" ht="18" customHeight="1">
      <c r="A16" s="31" t="s">
        <v>23</v>
      </c>
      <c r="B16" s="32" t="s">
        <v>24</v>
      </c>
      <c r="C16" s="32" t="s">
        <v>25</v>
      </c>
      <c r="D16" s="32" t="s">
        <v>26</v>
      </c>
      <c r="E16" s="32" t="s">
        <v>27</v>
      </c>
      <c r="F16" s="32" t="s">
        <v>28</v>
      </c>
      <c r="G16" s="33" t="s">
        <v>29</v>
      </c>
      <c r="H16" s="33"/>
      <c r="I16" s="32"/>
      <c r="J16" s="32"/>
      <c r="K16" s="32"/>
      <c r="L16" s="32" t="s">
        <v>30</v>
      </c>
      <c r="M16" s="32" t="s">
        <v>31</v>
      </c>
      <c r="N16" s="5"/>
      <c r="P16" s="23"/>
      <c r="Q16" s="23"/>
      <c r="R16" s="23"/>
      <c r="S16" s="23"/>
    </row>
    <row r="17" spans="1:19" ht="12.75">
      <c r="A17" s="23" t="s">
        <v>32</v>
      </c>
      <c r="B17" s="23" t="s">
        <v>2</v>
      </c>
      <c r="C17" s="34" t="s">
        <v>19</v>
      </c>
      <c r="D17" s="35" t="s">
        <v>2</v>
      </c>
      <c r="E17" s="36" t="s">
        <v>2</v>
      </c>
      <c r="F17" s="37" t="e">
        <f>(E17-((E17*K$3)/100))</f>
        <v>#VALUE!</v>
      </c>
      <c r="G17" s="38"/>
      <c r="H17" s="38"/>
      <c r="I17" s="39" t="s">
        <v>33</v>
      </c>
      <c r="J17" s="38"/>
      <c r="K17" s="38"/>
      <c r="L17" s="40" t="s">
        <v>2</v>
      </c>
      <c r="M17" s="41" t="b">
        <f>IF(A17="LIC",D17*F17,IF(A17="MNT",IF(L17&lt;24,(F17/12)*L17*D17,IF(L17=24,(F17/24)*L17*D17,IF(L17=36,(F17/36)*L17*D17,IF(A17="LINUX",IF(L17&lt;24,(F17/12)*L17*D17,IF(L17=24,(F17/24)*L17*D17,IF(L17=36,(F17/36)*L17*D17,0))))))),IF(A17="LINUX",(F17/12)*L17*D17,0)))</f>
        <v>0</v>
      </c>
      <c r="N17" s="6"/>
      <c r="P17" s="23"/>
      <c r="Q17" s="23"/>
      <c r="R17" s="23"/>
      <c r="S17" s="23"/>
    </row>
    <row r="18" spans="1:19" ht="12.75">
      <c r="A18" s="23" t="s">
        <v>34</v>
      </c>
      <c r="B18" s="23"/>
      <c r="C18" s="34"/>
      <c r="D18" s="35" t="s">
        <v>2</v>
      </c>
      <c r="E18" s="36" t="s">
        <v>2</v>
      </c>
      <c r="F18" s="37" t="e">
        <f>(E18-((E18*K$3)/100))</f>
        <v>#VALUE!</v>
      </c>
      <c r="G18" s="38"/>
      <c r="H18" s="38"/>
      <c r="I18" s="39" t="s">
        <v>33</v>
      </c>
      <c r="J18" s="42"/>
      <c r="K18" s="42"/>
      <c r="L18" s="39" t="s">
        <v>2</v>
      </c>
      <c r="M18" s="41">
        <f>IF(A18="LIC",D18*F18,IF(A18="MNT",IF(L18&lt;24,(F18/12)*L18*D18,IF(L18=24,(F18/24)*L18*D18,IF(L18=36,(F18/36)*L18*D18,IF(A18="LINUX",IF(L18&lt;24,(F18/12)*L18*D18,IF(L18=24,(F18/24)*L18*D18,IF(L18=36,(F18/36)*L18*D18,0))))))),IF(A18="LINUX",(F18/12)*L18*D18,0)))</f>
        <v>0</v>
      </c>
      <c r="N18" s="5"/>
      <c r="O18" s="3"/>
      <c r="P18" s="23"/>
      <c r="Q18" s="23"/>
      <c r="R18" s="23"/>
      <c r="S18" s="23"/>
    </row>
    <row r="19" spans="1:19" ht="12.75">
      <c r="A19" s="23" t="s">
        <v>34</v>
      </c>
      <c r="B19" s="23"/>
      <c r="C19" s="34"/>
      <c r="D19" s="35" t="s">
        <v>2</v>
      </c>
      <c r="E19" s="36" t="s">
        <v>2</v>
      </c>
      <c r="F19" s="37" t="e">
        <f>(E19-((E19*K$3)/100))</f>
        <v>#VALUE!</v>
      </c>
      <c r="G19" s="38"/>
      <c r="H19" s="38"/>
      <c r="I19" s="39" t="s">
        <v>33</v>
      </c>
      <c r="J19" s="38"/>
      <c r="K19" s="38"/>
      <c r="L19" s="6"/>
      <c r="M19" s="41">
        <f>IF(A19="LIC",D19*F19,IF(A19="MNT",IF(L19&lt;24,(F19/12)*L19*D19,IF(L19=24,(F19/24)*L19*D19,IF(L19=36,(F19/36)*L19*D19,IF(A19="LINUX",IF(L19&lt;24,(F19/12)*L19*D19,IF(L19=24,(F19/24)*L19*D19,IF(L19=36,(F19/36)*L19*D19,0))))))),IF(A19="LINUX",(F19/12)*L19*D19,0)))</f>
        <v>0</v>
      </c>
      <c r="N19" s="5"/>
      <c r="O19" s="3"/>
      <c r="P19" s="23"/>
      <c r="Q19" s="23"/>
      <c r="R19" s="23"/>
      <c r="S19" s="23"/>
    </row>
    <row r="20" spans="1:19" ht="12.75">
      <c r="A20" s="23" t="s">
        <v>34</v>
      </c>
      <c r="B20" s="23"/>
      <c r="C20" s="34"/>
      <c r="D20" s="35" t="s">
        <v>2</v>
      </c>
      <c r="E20" s="36" t="s">
        <v>2</v>
      </c>
      <c r="F20" s="37" t="e">
        <f>(E20-((E20*K$3)/100))</f>
        <v>#VALUE!</v>
      </c>
      <c r="G20" s="38"/>
      <c r="H20" s="38"/>
      <c r="I20" s="39" t="s">
        <v>33</v>
      </c>
      <c r="J20" s="42"/>
      <c r="K20" s="42"/>
      <c r="L20" s="39"/>
      <c r="M20" s="41">
        <f>IF(A20="LIC",D20*F20,IF(A20="MNT",IF(L20&lt;24,(F20/12)*L20*D20,IF(L20=24,(F20/24)*L20*D20,IF(L20=36,(F20/36)*L20*D20,IF(A20="LINUX",IF(L20&lt;24,(F20/12)*L20*D20,IF(L20=24,(F20/24)*L20*D20,IF(L20=36,(F20/36)*L20*D20,0))))))),IF(A20="LINUX",(F20/12)*L20*D20,0)))</f>
        <v>0</v>
      </c>
      <c r="N20" s="5"/>
      <c r="O20" s="3"/>
      <c r="P20" s="23"/>
      <c r="Q20" s="23"/>
      <c r="R20" s="23"/>
      <c r="S20" s="23"/>
    </row>
    <row r="21" spans="1:19" ht="12.75">
      <c r="A21" s="23" t="s">
        <v>34</v>
      </c>
      <c r="B21" s="23"/>
      <c r="C21" s="34"/>
      <c r="D21" s="35" t="s">
        <v>2</v>
      </c>
      <c r="E21" s="36" t="s">
        <v>2</v>
      </c>
      <c r="F21" s="37" t="e">
        <f>(E21-((E21*K$3)/100))</f>
        <v>#VALUE!</v>
      </c>
      <c r="G21" s="38"/>
      <c r="H21" s="38"/>
      <c r="I21" s="39" t="s">
        <v>33</v>
      </c>
      <c r="J21" s="38"/>
      <c r="K21" s="38"/>
      <c r="L21" s="39"/>
      <c r="M21" s="41">
        <f>IF(A21="LIC",D21*F21,IF(A21="MNT",IF(L21&lt;24,(F21/12)*L21*D21,IF(L21=24,(F21/24)*L21*D21,IF(L21=36,(F21/36)*L21*D21,IF(A21="LINUX",IF(L21&lt;24,(F21/12)*L21*D21,IF(L21=24,(F21/24)*L21*D21,IF(L21=36,(F21/36)*L21*D21,0))))))),IF(A21="LINUX",(F21/12)*L21*D21,0)))</f>
        <v>0</v>
      </c>
      <c r="N21" s="5"/>
      <c r="O21" s="3"/>
      <c r="P21" s="23"/>
      <c r="Q21" s="23"/>
      <c r="R21" s="23"/>
      <c r="S21" s="23"/>
    </row>
    <row r="22" spans="1:19" ht="12.75">
      <c r="A22" s="23" t="s">
        <v>34</v>
      </c>
      <c r="B22" s="23"/>
      <c r="C22" s="34"/>
      <c r="D22" s="35" t="s">
        <v>2</v>
      </c>
      <c r="E22" s="36" t="s">
        <v>2</v>
      </c>
      <c r="F22" s="37" t="e">
        <f>(E22-((E22*K$3)/100))</f>
        <v>#VALUE!</v>
      </c>
      <c r="G22" s="38"/>
      <c r="H22" s="38"/>
      <c r="I22" s="39" t="s">
        <v>33</v>
      </c>
      <c r="J22" s="38"/>
      <c r="K22" s="38"/>
      <c r="L22" s="39"/>
      <c r="M22" s="41">
        <f>IF(A22="LIC",D22*F22,IF(A22="MNT",IF(L22&lt;24,(F22/12)*L22*D22,IF(L22=24,(F22/24)*L22*D22,IF(L22=36,(F22/36)*L22*D22,IF(A22="LINUX",IF(L22&lt;24,(F22/12)*L22*D22,IF(L22=24,(F22/24)*L22*D22,IF(L22=36,(F22/36)*L22*D22,0))))))),IF(A22="LINUX",(F22/12)*L22*D22,0)))</f>
        <v>0</v>
      </c>
      <c r="N22" s="5"/>
      <c r="O22" s="3"/>
      <c r="P22" s="23"/>
      <c r="Q22" s="23"/>
      <c r="R22" s="23"/>
      <c r="S22" s="23"/>
    </row>
    <row r="23" spans="1:19" ht="12.75">
      <c r="A23" s="23" t="s">
        <v>34</v>
      </c>
      <c r="B23" s="23"/>
      <c r="C23" s="34"/>
      <c r="D23" s="35" t="s">
        <v>2</v>
      </c>
      <c r="E23" s="36" t="s">
        <v>2</v>
      </c>
      <c r="F23" s="37" t="e">
        <f>(E23-((E23*K$3)/100))</f>
        <v>#VALUE!</v>
      </c>
      <c r="G23" s="38"/>
      <c r="H23" s="38"/>
      <c r="I23" s="39" t="s">
        <v>33</v>
      </c>
      <c r="J23" s="38"/>
      <c r="K23" s="38"/>
      <c r="L23" s="39"/>
      <c r="M23" s="41">
        <f>IF(A23="LIC",D23*F23,IF(A23="MNT",IF(L23&lt;24,(F23/12)*L23*D23,IF(L23=24,(F23/24)*L23*D23,IF(L23=36,(F23/36)*L23*D23,IF(A23="LINUX",IF(L23&lt;24,(F23/12)*L23*D23,IF(L23=24,(F23/24)*L23*D23,IF(L23=36,(F23/36)*L23*D23,0))))))),IF(A23="LINUX",(F23/12)*L23*D23,0)))</f>
        <v>0</v>
      </c>
      <c r="N23" s="5"/>
      <c r="O23" s="3"/>
      <c r="P23" s="23"/>
      <c r="Q23" s="23"/>
      <c r="R23" s="23"/>
      <c r="S23" s="23"/>
    </row>
    <row r="24" spans="1:19" ht="12.75">
      <c r="A24" s="23" t="s">
        <v>34</v>
      </c>
      <c r="B24" s="23"/>
      <c r="C24" s="34"/>
      <c r="D24" s="35" t="s">
        <v>2</v>
      </c>
      <c r="E24" s="36" t="s">
        <v>2</v>
      </c>
      <c r="F24" s="37" t="e">
        <f>(E24-((E24*K$3)/100))</f>
        <v>#VALUE!</v>
      </c>
      <c r="G24" s="38"/>
      <c r="H24" s="38"/>
      <c r="I24" s="39" t="s">
        <v>33</v>
      </c>
      <c r="J24" s="38"/>
      <c r="K24" s="38"/>
      <c r="L24" s="39"/>
      <c r="M24" s="41">
        <f>IF(A24="LIC",D24*F24,IF(A24="MNT",IF(L24&lt;24,(F24/12)*L24*D24,IF(L24=24,(F24/24)*L24*D24,IF(L24=36,(F24/36)*L24*D24,IF(A24="LINUX",IF(L24&lt;24,(F24/12)*L24*D24,IF(L24=24,(F24/24)*L24*D24,IF(L24=36,(F24/36)*L24*D24,0))))))),IF(A24="LINUX",(F24/12)*L24*D24,0)))</f>
        <v>0</v>
      </c>
      <c r="N24" s="5"/>
      <c r="O24" s="3"/>
      <c r="P24" s="23"/>
      <c r="Q24" s="23"/>
      <c r="R24" s="23"/>
      <c r="S24" s="23"/>
    </row>
    <row r="25" spans="1:19" ht="12.75">
      <c r="A25" s="23" t="s">
        <v>34</v>
      </c>
      <c r="B25" s="23"/>
      <c r="C25" s="34"/>
      <c r="D25" s="35" t="s">
        <v>2</v>
      </c>
      <c r="E25" s="36" t="s">
        <v>2</v>
      </c>
      <c r="F25" s="37" t="e">
        <f>(E25-((E25*K$3)/100))</f>
        <v>#VALUE!</v>
      </c>
      <c r="G25" s="38"/>
      <c r="H25" s="38"/>
      <c r="I25" s="39" t="s">
        <v>33</v>
      </c>
      <c r="J25" s="38"/>
      <c r="K25" s="38"/>
      <c r="L25" s="39"/>
      <c r="M25" s="41">
        <f>IF(A25="LIC",D25*F25,IF(A25="MNT",IF(L25&lt;24,(F25/12)*L25*D25,IF(L25=24,(F25/24)*L25*D25,IF(L25=36,(F25/36)*L25*D25,IF(A25="LINUX",IF(L25&lt;24,(F25/12)*L25*D25,IF(L25=24,(F25/24)*L25*D25,IF(L25=36,(F25/36)*L25*D25,0))))))),IF(A25="LINUX",(F25/12)*L25*D25,0)))</f>
        <v>0</v>
      </c>
      <c r="N25" s="5"/>
      <c r="O25" s="3"/>
      <c r="P25" s="23"/>
      <c r="Q25" s="23"/>
      <c r="R25" s="23"/>
      <c r="S25" s="23"/>
    </row>
    <row r="26" spans="1:14" ht="12.75">
      <c r="A26" s="23" t="s">
        <v>34</v>
      </c>
      <c r="B26" s="23"/>
      <c r="C26" s="43"/>
      <c r="D26" s="44" t="s">
        <v>2</v>
      </c>
      <c r="E26" s="45" t="s">
        <v>2</v>
      </c>
      <c r="F26" s="37" t="e">
        <f>(E26-((E26*K$3)/100))</f>
        <v>#VALUE!</v>
      </c>
      <c r="G26" s="38"/>
      <c r="H26" s="38"/>
      <c r="I26" s="39" t="s">
        <v>33</v>
      </c>
      <c r="J26" s="38"/>
      <c r="K26" s="38"/>
      <c r="L26" s="39"/>
      <c r="M26" s="41">
        <f>IF(A26="LIC",D26*F26,IF(A26="MNT",IF(L26&lt;24,(F26/12)*L26*D26,IF(L26=24,(F26/24)*L26*D26,IF(L26=36,(F26/36)*L26*D26,IF(A26="LINUX",IF(L26&lt;24,(F26/12)*L26*D26,IF(L26=24,(F26/24)*L26*D26,IF(L26=36,(F26/36)*L26*D26,0))))))),IF(A26="LINUX",(F26/12)*L26*D26,0)))</f>
        <v>0</v>
      </c>
      <c r="N26" s="6"/>
    </row>
    <row r="27" spans="1:14" ht="12.75">
      <c r="A27" s="23" t="s">
        <v>34</v>
      </c>
      <c r="B27" s="23"/>
      <c r="C27" s="43"/>
      <c r="D27" s="44" t="s">
        <v>2</v>
      </c>
      <c r="E27" s="45" t="s">
        <v>2</v>
      </c>
      <c r="F27" s="37" t="e">
        <f>(E27-((E27*K$3)/100))</f>
        <v>#VALUE!</v>
      </c>
      <c r="G27" s="38"/>
      <c r="H27" s="38"/>
      <c r="I27" s="39" t="s">
        <v>33</v>
      </c>
      <c r="J27" s="38"/>
      <c r="K27" s="38"/>
      <c r="L27" s="39"/>
      <c r="M27" s="41">
        <f>IF(A27="LIC",D27*F27,IF(A27="MNT",IF(L27&lt;24,(F27/12)*L27*D27,IF(L27=24,(F27/24)*L27*D27,IF(L27=36,(F27/36)*L27*D27,IF(A27="LINUX",IF(L27&lt;24,(F27/12)*L27*D27,IF(L27=24,(F27/24)*L27*D27,IF(L27=36,(F27/36)*L27*D27,0))))))),IF(A27="LINUX",(F27/12)*L27*D27,0)))</f>
        <v>0</v>
      </c>
      <c r="N27" s="6"/>
    </row>
    <row r="28" spans="1:14" ht="12.75">
      <c r="A28" s="23" t="s">
        <v>34</v>
      </c>
      <c r="B28" s="23"/>
      <c r="C28" s="43"/>
      <c r="D28" s="44" t="s">
        <v>2</v>
      </c>
      <c r="E28" s="45" t="s">
        <v>2</v>
      </c>
      <c r="F28" s="37" t="e">
        <f>(E28-((E28*K$3)/100))</f>
        <v>#VALUE!</v>
      </c>
      <c r="G28" s="38"/>
      <c r="H28" s="38"/>
      <c r="I28" s="39" t="s">
        <v>33</v>
      </c>
      <c r="J28" s="38"/>
      <c r="K28" s="38"/>
      <c r="L28" s="39"/>
      <c r="M28" s="41">
        <f>IF(A28="LIC",D28*F28,IF(A28="MNT",IF(L28&lt;24,(F28/12)*L28*D28,IF(L28=24,(F28/24)*L28*D28,IF(L28=36,(F28/36)*L28*D28,IF(A28="LINUX",IF(L28&lt;24,(F28/12)*L28*D28,IF(L28=24,(F28/24)*L28*D28,IF(L28=36,(F28/36)*L28*D28,0))))))),IF(A28="LINUX",(F28/12)*L28*D28,0)))</f>
        <v>0</v>
      </c>
      <c r="N28" s="6"/>
    </row>
    <row r="29" spans="1:17" ht="12.75">
      <c r="A29" s="23" t="s">
        <v>34</v>
      </c>
      <c r="B29" s="23"/>
      <c r="C29" s="43"/>
      <c r="D29" s="44" t="s">
        <v>2</v>
      </c>
      <c r="E29" s="45" t="s">
        <v>2</v>
      </c>
      <c r="F29" s="37" t="e">
        <f>(E29-((E29*K$3)/100))</f>
        <v>#VALUE!</v>
      </c>
      <c r="G29" s="38"/>
      <c r="H29" s="38"/>
      <c r="I29" s="39" t="s">
        <v>33</v>
      </c>
      <c r="J29" s="38"/>
      <c r="K29" s="38"/>
      <c r="L29" s="39"/>
      <c r="M29" s="41">
        <f>IF(A29="LIC",D29*F29,IF(A29="MNT",IF(L29&lt;24,(F29/12)*L29*D29,IF(L29=24,(F29/24)*L29*D29,IF(L29=36,(F29/36)*L29*D29,IF(A29="LINUX",IF(L29&lt;24,(F29/12)*L29*D29,IF(L29=24,(F29/24)*L29*D29,IF(L29=36,(F29/36)*L29*D29,0))))))),IF(A29="LINUX",(F29/12)*L29*D29,0)))</f>
        <v>0</v>
      </c>
      <c r="N29" s="6"/>
      <c r="P29" s="46" t="s">
        <v>35</v>
      </c>
      <c r="Q29" s="47">
        <f>IF(A17="LIC",M17,0)+IF(A18="LIC",M18,0)+IF(A19="LIC",M19,0)+IF(A20="LIC",M20,0)+IF(A21="LIC",M21,0)+IF(A22="LIC",M22,0)+IF(A23="LIC",M23,0)+IF(A24="LIC",M24,0)+IF(A25="LIC",M25,0)+IF(A26="LIC",M26,0)+IF(A27="LIC",M27,0)+IF(A28="LIC",M28,0)+IF(A29="LIC",M29,0)+IF(A30="LIC",M30,0)+IF(A31="LIC",M31,0)+IF(A32="LIC",M32,0)</f>
        <v>0</v>
      </c>
    </row>
    <row r="30" spans="1:17" ht="12.75">
      <c r="A30" s="23" t="s">
        <v>34</v>
      </c>
      <c r="B30" s="23"/>
      <c r="C30" s="43"/>
      <c r="D30" s="44" t="s">
        <v>2</v>
      </c>
      <c r="E30" s="45" t="s">
        <v>2</v>
      </c>
      <c r="F30" s="37" t="e">
        <f>(E30-((E30*K$3)/100))</f>
        <v>#VALUE!</v>
      </c>
      <c r="G30" s="38"/>
      <c r="H30" s="38"/>
      <c r="I30" s="39" t="s">
        <v>33</v>
      </c>
      <c r="J30" s="38"/>
      <c r="K30" s="38"/>
      <c r="L30" s="39"/>
      <c r="M30" s="41">
        <f>IF(A30="LIC",D30*F30,IF(A30="MNT",IF(L30&lt;24,(F30/12)*L30*D30,IF(L30=24,(F30/24)*L30*D30,IF(L30=36,(F30/36)*L30*D30,IF(A30="LINUX",IF(L30&lt;24,(F30/12)*L30*D30,IF(L30=24,(F30/24)*L30*D30,IF(L30=36,(F30/36)*L30*D30,0))))))),IF(A30="LINUX",(F30/12)*L30*D30,0)))</f>
        <v>0</v>
      </c>
      <c r="N30" s="6"/>
      <c r="P30" s="46" t="s">
        <v>36</v>
      </c>
      <c r="Q30" s="47">
        <f>IF(A17="MNT",M17,0)+IF(A18="MNT",M18,0)+IF(A19="MNT",M19,0)+IF(A20="MNT",M20,0)+IF(A21="MNT",M21,0)+IF(A22="MNT",M22,0)+IF(A23="MNT",M23,0)+IF(A24="MNT",M24,0)+IF(A25="MNT",M25,0)+IF(A26="MNT",M26,0)+IF(A27="MNT",M27,0)+IF(A28="MNT",M28,0)+IF(A29="MNT",M29,0)+IF(A30="MNT",M30,0)+IF(A31="MNT",M31,0)+IF(A32="MNT",M32,0)</f>
        <v>0</v>
      </c>
    </row>
    <row r="31" spans="1:17" ht="12.75">
      <c r="A31" s="23" t="s">
        <v>34</v>
      </c>
      <c r="B31" s="23"/>
      <c r="C31" s="43"/>
      <c r="D31" s="44" t="s">
        <v>2</v>
      </c>
      <c r="E31" s="45" t="s">
        <v>2</v>
      </c>
      <c r="F31" s="37" t="e">
        <f>(E31-((E31*K$3)/100))</f>
        <v>#VALUE!</v>
      </c>
      <c r="G31" s="38"/>
      <c r="H31" s="38"/>
      <c r="I31" s="39" t="s">
        <v>33</v>
      </c>
      <c r="J31" s="38"/>
      <c r="K31" s="38"/>
      <c r="L31" s="39"/>
      <c r="M31" s="41">
        <f>IF(A31="LIC",D31*F31,IF(A31="MNT",IF(L31&lt;24,(F31/12)*L31*D31,IF(L31=24,(F31/24)*L31*D31,IF(L31=36,(F31/36)*L31*D31,IF(A31="LINUX",IF(L31&lt;24,(F31/12)*L31*D31,IF(L31=24,(F31/24)*L31*D31,IF(L31=36,(F31/36)*L31*D31,0))))))),IF(A31="LINUX",(F31/12)*L31*D31,0)))</f>
        <v>0</v>
      </c>
      <c r="N31" s="6"/>
      <c r="P31" s="46" t="s">
        <v>37</v>
      </c>
      <c r="Q31" s="48">
        <f>IF(A17="LINUX",M17,0)+IF(A18="LINUX",M18,0)+IF(A19="LINUX",M19,0)+IF(A20="LINUX",M20,0)+IF(A21="LINUX",M21,0)+IF(A22="LINUX",M22,0)+IF(A23="LINUX",M23,0)+IF(A24="LINUX",M24,0)+IF(A25="LINUX",M25,0)+IF(A26="LINUX",M26,0)+IF(A27="LINUX",M27,0)+IF(A28="LINUX",M28,0)+IF(A29="LINUX",M29,0)+IF(A30="LINUX",M30,0)+IF(A31="LINUX",M31,0)+IF(A32="LINUX",M32,0)</f>
        <v>0</v>
      </c>
    </row>
    <row r="32" spans="1:17" ht="12.75">
      <c r="A32" s="23" t="s">
        <v>34</v>
      </c>
      <c r="B32" s="23"/>
      <c r="C32" s="34"/>
      <c r="D32" s="35" t="s">
        <v>2</v>
      </c>
      <c r="E32" s="36" t="s">
        <v>2</v>
      </c>
      <c r="F32" s="37" t="e">
        <f>(E32-((E32*K$3)/100))</f>
        <v>#VALUE!</v>
      </c>
      <c r="G32" s="38"/>
      <c r="H32" s="38"/>
      <c r="I32" s="39" t="s">
        <v>33</v>
      </c>
      <c r="J32" s="38"/>
      <c r="K32" s="38"/>
      <c r="L32" s="39"/>
      <c r="M32" s="41">
        <f>IF(A32="LIC",D32*F32,IF(A32="MNT",IF(L32&lt;24,(F32/12)*L32*D32,IF(L32=24,(F32/24)*L32*D32,IF(L32=36,(F32/36)*L32*D32,IF(A32="LINUX",IF(L32&lt;24,(F32/12)*L32*D32,IF(L32=24,(F32/24)*L32*D32,IF(L32=36,(F32/36)*L32*D32,0))))))),IF(A32="LINUX",(F32/12)*L32*D32,0)))</f>
        <v>0</v>
      </c>
      <c r="N32" s="6"/>
      <c r="P32" s="49"/>
      <c r="Q32" s="50"/>
    </row>
    <row r="33" spans="1:17" ht="12.75">
      <c r="A33" s="51"/>
      <c r="B33" s="52"/>
      <c r="C33" s="53"/>
      <c r="D33" s="52"/>
      <c r="E33" s="54"/>
      <c r="F33" s="54"/>
      <c r="G33" s="55"/>
      <c r="H33" s="52"/>
      <c r="I33" s="52"/>
      <c r="J33" s="55"/>
      <c r="K33" s="52"/>
      <c r="L33" s="52"/>
      <c r="M33" s="54"/>
      <c r="N33" s="6"/>
      <c r="P33" s="56"/>
      <c r="Q33" s="57"/>
    </row>
    <row r="34" spans="1:17" ht="12.75">
      <c r="A34" s="58" t="s">
        <v>38</v>
      </c>
      <c r="B34" s="32" t="s">
        <v>24</v>
      </c>
      <c r="C34" s="32" t="s">
        <v>25</v>
      </c>
      <c r="D34" s="32" t="s">
        <v>26</v>
      </c>
      <c r="E34" s="59"/>
      <c r="F34" s="6"/>
      <c r="G34" s="6"/>
      <c r="H34" s="6"/>
      <c r="I34" s="6"/>
      <c r="J34" s="6"/>
      <c r="K34" s="6"/>
      <c r="L34" s="6"/>
      <c r="M34" s="59"/>
      <c r="N34" s="6"/>
      <c r="P34" s="56"/>
      <c r="Q34" s="57"/>
    </row>
    <row r="35" spans="1:17" ht="12.75">
      <c r="A35" s="60">
        <v>1</v>
      </c>
      <c r="B35" s="44" t="s">
        <v>2</v>
      </c>
      <c r="C35" s="43" t="s">
        <v>19</v>
      </c>
      <c r="D35" s="44">
        <v>0</v>
      </c>
      <c r="E35" s="61"/>
      <c r="F35" s="61"/>
      <c r="G35" s="61"/>
      <c r="H35" s="61"/>
      <c r="I35" s="61"/>
      <c r="J35" s="61"/>
      <c r="K35" s="61"/>
      <c r="L35" s="61"/>
      <c r="M35" s="61"/>
      <c r="N35" s="6"/>
      <c r="P35" s="62" t="s">
        <v>39</v>
      </c>
      <c r="Q35" s="48">
        <f>(Q30*25)/100</f>
        <v>0</v>
      </c>
    </row>
    <row r="36" spans="1:17" ht="12.75">
      <c r="A36" s="60">
        <v>2</v>
      </c>
      <c r="B36" s="44"/>
      <c r="C36" s="43"/>
      <c r="D36" s="44">
        <v>0</v>
      </c>
      <c r="E36" s="61"/>
      <c r="F36" s="61"/>
      <c r="G36" s="61"/>
      <c r="H36" s="61"/>
      <c r="I36" s="61"/>
      <c r="J36" s="61"/>
      <c r="K36" s="61"/>
      <c r="L36" s="61"/>
      <c r="M36" s="61"/>
      <c r="N36" s="6"/>
      <c r="P36" s="62" t="s">
        <v>40</v>
      </c>
      <c r="Q36" s="48">
        <f>(Q31*33)/100</f>
        <v>0</v>
      </c>
    </row>
    <row r="37" spans="1:17" ht="12.75">
      <c r="A37" s="60">
        <v>3</v>
      </c>
      <c r="B37" s="44"/>
      <c r="C37" s="43"/>
      <c r="D37" s="44">
        <v>0</v>
      </c>
      <c r="E37" s="61"/>
      <c r="F37" s="61"/>
      <c r="G37" s="61"/>
      <c r="H37" s="61"/>
      <c r="I37" s="61"/>
      <c r="J37" s="61"/>
      <c r="K37" s="61"/>
      <c r="L37" s="61"/>
      <c r="M37" s="61"/>
      <c r="N37" s="6"/>
      <c r="P37" s="62" t="s">
        <v>41</v>
      </c>
      <c r="Q37" s="48">
        <f>Q35+Q36</f>
        <v>0</v>
      </c>
    </row>
    <row r="38" spans="1:17" ht="12.75">
      <c r="A38" s="60">
        <v>4</v>
      </c>
      <c r="B38" s="44"/>
      <c r="C38" s="43"/>
      <c r="D38" s="44">
        <v>0</v>
      </c>
      <c r="E38" s="61"/>
      <c r="F38" s="61"/>
      <c r="G38" s="61"/>
      <c r="H38" s="61"/>
      <c r="I38" s="61"/>
      <c r="J38" s="61"/>
      <c r="K38" s="61"/>
      <c r="L38" s="61"/>
      <c r="M38" s="61"/>
      <c r="N38" s="6"/>
      <c r="P38" s="56"/>
      <c r="Q38" s="57"/>
    </row>
    <row r="39" spans="1:17" ht="12.75">
      <c r="A39" s="60">
        <v>5</v>
      </c>
      <c r="B39" s="44"/>
      <c r="C39" s="43"/>
      <c r="D39" s="44">
        <v>0</v>
      </c>
      <c r="E39" s="61"/>
      <c r="F39" s="61"/>
      <c r="G39" s="61"/>
      <c r="H39" s="61"/>
      <c r="I39" s="61"/>
      <c r="J39" s="61"/>
      <c r="K39" s="61"/>
      <c r="L39" s="61"/>
      <c r="M39" s="61"/>
      <c r="N39" s="6"/>
      <c r="P39" s="56"/>
      <c r="Q39" s="57"/>
    </row>
    <row r="40" spans="1:17" ht="12.75">
      <c r="A40" s="60">
        <v>6</v>
      </c>
      <c r="B40" s="44"/>
      <c r="C40" s="43"/>
      <c r="D40" s="44">
        <v>0</v>
      </c>
      <c r="E40" s="61"/>
      <c r="F40" s="61"/>
      <c r="G40" s="61"/>
      <c r="H40" s="61"/>
      <c r="I40" s="61"/>
      <c r="J40" s="61"/>
      <c r="K40" s="61"/>
      <c r="L40" s="61"/>
      <c r="M40" s="61"/>
      <c r="N40" s="6"/>
      <c r="P40" s="56"/>
      <c r="Q40" s="57"/>
    </row>
    <row r="41" spans="1:17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P41" s="56"/>
      <c r="Q41" s="57"/>
    </row>
    <row r="42" spans="1:17" ht="12.75">
      <c r="A42" s="58" t="s">
        <v>42</v>
      </c>
      <c r="B42" s="63"/>
      <c r="C42" s="32" t="s">
        <v>25</v>
      </c>
      <c r="D42" s="32" t="s">
        <v>26</v>
      </c>
      <c r="E42" s="32" t="s">
        <v>27</v>
      </c>
      <c r="F42" s="32" t="s">
        <v>28</v>
      </c>
      <c r="G42" s="6"/>
      <c r="H42" s="6"/>
      <c r="I42" s="6"/>
      <c r="J42" s="6"/>
      <c r="K42" s="6"/>
      <c r="L42" s="64"/>
      <c r="M42" s="59"/>
      <c r="N42" s="6"/>
      <c r="P42" s="56"/>
      <c r="Q42" s="57"/>
    </row>
    <row r="43" spans="1:17" ht="12.75">
      <c r="A43" s="60">
        <v>1</v>
      </c>
      <c r="B43" s="44" t="s">
        <v>2</v>
      </c>
      <c r="C43" s="43"/>
      <c r="D43" s="44">
        <v>0</v>
      </c>
      <c r="E43" s="45">
        <v>0</v>
      </c>
      <c r="F43" s="65">
        <f>(E43*(1-37%))</f>
        <v>0</v>
      </c>
      <c r="G43" s="66"/>
      <c r="H43" s="66"/>
      <c r="I43" s="67"/>
      <c r="J43" s="66"/>
      <c r="K43" s="66"/>
      <c r="L43" s="67"/>
      <c r="M43" s="68">
        <f>D43*F43</f>
        <v>0</v>
      </c>
      <c r="N43" s="6"/>
      <c r="P43" s="56"/>
      <c r="Q43" s="57"/>
    </row>
    <row r="44" spans="1:17" ht="12.75">
      <c r="A44" s="60">
        <v>2</v>
      </c>
      <c r="B44" s="44"/>
      <c r="C44" s="43"/>
      <c r="D44" s="44">
        <v>0</v>
      </c>
      <c r="E44" s="45">
        <v>0</v>
      </c>
      <c r="F44" s="65">
        <f>(E44*(1-37%))</f>
        <v>0</v>
      </c>
      <c r="G44" s="66"/>
      <c r="H44" s="67"/>
      <c r="I44" s="67"/>
      <c r="J44" s="66"/>
      <c r="K44" s="67"/>
      <c r="L44" s="67"/>
      <c r="M44" s="68">
        <f>D44*F44</f>
        <v>0</v>
      </c>
      <c r="N44" s="6"/>
      <c r="P44" s="56"/>
      <c r="Q44" s="57"/>
    </row>
    <row r="45" spans="1:17" ht="12.75">
      <c r="A45" s="60">
        <v>3</v>
      </c>
      <c r="B45" s="44"/>
      <c r="C45" s="43"/>
      <c r="D45" s="44">
        <v>0</v>
      </c>
      <c r="E45" s="45">
        <v>0</v>
      </c>
      <c r="F45" s="65">
        <f>(E45*(1-37%))</f>
        <v>0</v>
      </c>
      <c r="G45" s="66"/>
      <c r="H45" s="67"/>
      <c r="I45" s="67"/>
      <c r="J45" s="66"/>
      <c r="K45" s="67"/>
      <c r="L45" s="67"/>
      <c r="M45" s="68">
        <f>D45*F45</f>
        <v>0</v>
      </c>
      <c r="N45" s="6"/>
      <c r="P45" s="56"/>
      <c r="Q45" s="57"/>
    </row>
    <row r="46" spans="1:17" ht="12.75">
      <c r="A46" s="60">
        <v>4</v>
      </c>
      <c r="B46" s="44"/>
      <c r="C46" s="43"/>
      <c r="D46" s="44">
        <v>0</v>
      </c>
      <c r="E46" s="45">
        <v>0</v>
      </c>
      <c r="F46" s="65">
        <f>(E46*(1-37%))</f>
        <v>0</v>
      </c>
      <c r="G46" s="66"/>
      <c r="H46" s="66"/>
      <c r="I46" s="67"/>
      <c r="J46" s="66"/>
      <c r="K46" s="66"/>
      <c r="L46" s="67"/>
      <c r="M46" s="68">
        <f>D46*F46</f>
        <v>0</v>
      </c>
      <c r="N46" s="6"/>
      <c r="P46" s="56"/>
      <c r="Q46" s="57"/>
    </row>
    <row r="47" spans="1:17" ht="12.75">
      <c r="A47" s="60">
        <v>5</v>
      </c>
      <c r="B47" s="44"/>
      <c r="C47" s="43"/>
      <c r="D47" s="44">
        <v>0</v>
      </c>
      <c r="E47" s="45">
        <v>0</v>
      </c>
      <c r="F47" s="65">
        <f>(E47*(1-37%))</f>
        <v>0</v>
      </c>
      <c r="G47" s="66"/>
      <c r="H47" s="67"/>
      <c r="I47" s="67"/>
      <c r="J47" s="66"/>
      <c r="K47" s="69"/>
      <c r="L47" s="67"/>
      <c r="M47" s="68">
        <f>D47*F47</f>
        <v>0</v>
      </c>
      <c r="N47" s="6"/>
      <c r="P47" s="56"/>
      <c r="Q47" s="57"/>
    </row>
    <row r="48" spans="1:17" ht="12.75">
      <c r="A48" s="60">
        <v>6</v>
      </c>
      <c r="B48" s="44"/>
      <c r="C48" s="43"/>
      <c r="D48" s="44">
        <v>0</v>
      </c>
      <c r="E48" s="45">
        <v>0</v>
      </c>
      <c r="F48" s="65">
        <f>(E48*(1-37%))</f>
        <v>0</v>
      </c>
      <c r="G48" s="66"/>
      <c r="H48" s="67"/>
      <c r="I48" s="67"/>
      <c r="J48" s="66"/>
      <c r="K48" s="69"/>
      <c r="L48" s="67"/>
      <c r="M48" s="68">
        <f>D48*F48</f>
        <v>0</v>
      </c>
      <c r="N48" s="6"/>
      <c r="P48" s="46" t="s">
        <v>43</v>
      </c>
      <c r="Q48" s="47">
        <f>SUM(M43:M48)</f>
        <v>0</v>
      </c>
    </row>
    <row r="49" spans="1:17" ht="12.75">
      <c r="A49" s="6"/>
      <c r="B49" s="52"/>
      <c r="C49" s="53"/>
      <c r="D49" s="52"/>
      <c r="E49" s="54"/>
      <c r="F49" s="54"/>
      <c r="G49" s="55"/>
      <c r="H49" s="52"/>
      <c r="I49" s="52"/>
      <c r="J49" s="55"/>
      <c r="K49" s="52"/>
      <c r="L49" s="70"/>
      <c r="M49" s="71"/>
      <c r="N49" s="6"/>
      <c r="P49" s="56"/>
      <c r="Q49" s="57"/>
    </row>
    <row r="50" spans="1:17" ht="12.75">
      <c r="A50" s="58" t="s">
        <v>44</v>
      </c>
      <c r="B50" s="32" t="s">
        <v>24</v>
      </c>
      <c r="C50" s="32" t="s">
        <v>25</v>
      </c>
      <c r="D50" s="32" t="s">
        <v>26</v>
      </c>
      <c r="E50" s="32" t="s">
        <v>27</v>
      </c>
      <c r="F50" s="33" t="s">
        <v>45</v>
      </c>
      <c r="G50" s="33" t="s">
        <v>46</v>
      </c>
      <c r="H50" s="33" t="s">
        <v>47</v>
      </c>
      <c r="I50" s="33"/>
      <c r="J50" s="33"/>
      <c r="K50" s="72"/>
      <c r="L50" s="72"/>
      <c r="M50" s="73"/>
      <c r="N50" s="6"/>
      <c r="P50" s="56"/>
      <c r="Q50" s="57"/>
    </row>
    <row r="51" spans="1:17" ht="12.75">
      <c r="A51" s="35" t="s">
        <v>48</v>
      </c>
      <c r="B51" s="44"/>
      <c r="C51" s="6"/>
      <c r="D51" s="44" t="s">
        <v>2</v>
      </c>
      <c r="E51" s="45" t="s">
        <v>2</v>
      </c>
      <c r="F51" s="74"/>
      <c r="G51" s="74"/>
      <c r="H51" s="74"/>
      <c r="I51" s="74"/>
      <c r="J51" s="74"/>
      <c r="K51" s="72"/>
      <c r="L51" s="72"/>
      <c r="M51" s="68" t="e">
        <f>D51*E51</f>
        <v>#VALUE!</v>
      </c>
      <c r="N51" s="6"/>
      <c r="P51" s="75" t="s">
        <v>49</v>
      </c>
      <c r="Q51" s="48" t="e">
        <f>IF(M54-Q37&lt;0,0,IF(H13="YES",(M54-Q37)-((M54-Q37)*0.05),M54-Q37))</f>
        <v>#VALUE!</v>
      </c>
    </row>
    <row r="52" spans="1:17" ht="12" customHeight="1">
      <c r="A52" s="35" t="s">
        <v>50</v>
      </c>
      <c r="B52" s="44"/>
      <c r="C52" s="43"/>
      <c r="D52" s="44" t="s">
        <v>2</v>
      </c>
      <c r="E52" s="45"/>
      <c r="F52" s="74"/>
      <c r="G52" s="74"/>
      <c r="H52" s="74"/>
      <c r="I52" s="74"/>
      <c r="J52" s="74"/>
      <c r="K52" s="72"/>
      <c r="L52" s="72"/>
      <c r="M52" s="68" t="e">
        <f>D52*E52</f>
        <v>#VALUE!</v>
      </c>
      <c r="N52" s="6"/>
      <c r="P52" s="76" t="s">
        <v>51</v>
      </c>
      <c r="Q52" s="76"/>
    </row>
    <row r="53" spans="1:17" ht="12" customHeight="1">
      <c r="A53" s="35" t="s">
        <v>52</v>
      </c>
      <c r="B53" s="44"/>
      <c r="C53" s="43"/>
      <c r="D53" s="44" t="s">
        <v>2</v>
      </c>
      <c r="E53" s="45" t="s">
        <v>2</v>
      </c>
      <c r="F53" s="74"/>
      <c r="G53" s="74"/>
      <c r="H53" s="74"/>
      <c r="I53" s="74"/>
      <c r="J53" s="74"/>
      <c r="K53" s="72"/>
      <c r="L53" s="72"/>
      <c r="M53" s="68" t="e">
        <f>D53*E53</f>
        <v>#VALUE!</v>
      </c>
      <c r="N53" s="6"/>
      <c r="P53" s="77" t="s">
        <v>53</v>
      </c>
      <c r="Q53" s="77"/>
    </row>
    <row r="54" spans="1:17" ht="12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78" t="s">
        <v>54</v>
      </c>
      <c r="L54" s="78"/>
      <c r="M54" s="75" t="e">
        <f>SUM(M51:M53)</f>
        <v>#VALUE!</v>
      </c>
      <c r="N54" s="79"/>
      <c r="O54" s="80"/>
      <c r="P54" s="56"/>
      <c r="Q54" s="57"/>
    </row>
    <row r="55" spans="1:17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81"/>
      <c r="M55" s="71"/>
      <c r="N55" s="6"/>
      <c r="P55" s="56"/>
      <c r="Q55" s="57"/>
    </row>
    <row r="56" spans="1:17" ht="12.75">
      <c r="A56" s="82" t="s">
        <v>55</v>
      </c>
      <c r="B56" s="82"/>
      <c r="C56" s="82"/>
      <c r="D56" s="82"/>
      <c r="E56" s="82"/>
      <c r="F56" s="82"/>
      <c r="G56" s="82"/>
      <c r="H56" s="82"/>
      <c r="I56" s="6"/>
      <c r="J56" s="6"/>
      <c r="K56" s="6"/>
      <c r="L56" s="6"/>
      <c r="M56" s="6"/>
      <c r="N56" s="6"/>
      <c r="P56" s="56"/>
      <c r="Q56" s="57"/>
    </row>
    <row r="57" spans="1:17" ht="12.75">
      <c r="A57" s="82"/>
      <c r="B57" s="82"/>
      <c r="C57" s="82"/>
      <c r="D57" s="82"/>
      <c r="E57" s="82"/>
      <c r="F57" s="82"/>
      <c r="G57" s="82"/>
      <c r="H57" s="82"/>
      <c r="I57" s="6"/>
      <c r="J57" s="6"/>
      <c r="K57" s="6"/>
      <c r="L57" s="6"/>
      <c r="M57"/>
      <c r="N57" s="6"/>
      <c r="P57" s="56"/>
      <c r="Q57" s="57"/>
    </row>
    <row r="58" spans="1:17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P58" s="46" t="s">
        <v>56</v>
      </c>
      <c r="Q58" s="83" t="e">
        <f>Q29+Q30+Q31+Q48+Q51</f>
        <v>#VALUE!</v>
      </c>
    </row>
    <row r="60" ht="12.75">
      <c r="N60" s="84"/>
    </row>
    <row r="63" ht="12.75">
      <c r="N63" s="85"/>
    </row>
  </sheetData>
  <sheetProtection sheet="1" objects="1" scenarios="1"/>
  <mergeCells count="56">
    <mergeCell ref="A1:N1"/>
    <mergeCell ref="G3:J3"/>
    <mergeCell ref="L3:M3"/>
    <mergeCell ref="L4:N4"/>
    <mergeCell ref="Q6:R6"/>
    <mergeCell ref="P7:S25"/>
    <mergeCell ref="A13:B13"/>
    <mergeCell ref="F13:G13"/>
    <mergeCell ref="A15:N15"/>
    <mergeCell ref="G16:H16"/>
    <mergeCell ref="G17:H17"/>
    <mergeCell ref="J17:K17"/>
    <mergeCell ref="G18:H18"/>
    <mergeCell ref="J18:K18"/>
    <mergeCell ref="G19:H19"/>
    <mergeCell ref="J19:K19"/>
    <mergeCell ref="G20:H20"/>
    <mergeCell ref="J20:K20"/>
    <mergeCell ref="G21:H21"/>
    <mergeCell ref="J21:K21"/>
    <mergeCell ref="G22:H22"/>
    <mergeCell ref="J22:K22"/>
    <mergeCell ref="G23:H23"/>
    <mergeCell ref="J23:K23"/>
    <mergeCell ref="G24:H24"/>
    <mergeCell ref="J24:K24"/>
    <mergeCell ref="G25:H25"/>
    <mergeCell ref="J25:K25"/>
    <mergeCell ref="G26:H26"/>
    <mergeCell ref="J26:K26"/>
    <mergeCell ref="G27:H27"/>
    <mergeCell ref="J27:K27"/>
    <mergeCell ref="G28:H28"/>
    <mergeCell ref="J28:K28"/>
    <mergeCell ref="G29:H29"/>
    <mergeCell ref="J29:K29"/>
    <mergeCell ref="G30:H30"/>
    <mergeCell ref="J30:K30"/>
    <mergeCell ref="G31:H31"/>
    <mergeCell ref="J31:K31"/>
    <mergeCell ref="G32:H32"/>
    <mergeCell ref="J32:K32"/>
    <mergeCell ref="E35:M40"/>
    <mergeCell ref="G43:H43"/>
    <mergeCell ref="J43:K43"/>
    <mergeCell ref="G46:H46"/>
    <mergeCell ref="J46:K46"/>
    <mergeCell ref="H50:J50"/>
    <mergeCell ref="K50:L53"/>
    <mergeCell ref="H51:J51"/>
    <mergeCell ref="H52:J52"/>
    <mergeCell ref="P52:Q52"/>
    <mergeCell ref="H53:J53"/>
    <mergeCell ref="P53:Q53"/>
    <mergeCell ref="K54:L54"/>
    <mergeCell ref="A56:H57"/>
  </mergeCells>
  <conditionalFormatting sqref="G20:L20">
    <cfRule type="expression" priority="1" dxfId="0" stopIfTrue="1">
      <formula>$A$20="LIC"</formula>
    </cfRule>
  </conditionalFormatting>
  <conditionalFormatting sqref="G26:L26">
    <cfRule type="expression" priority="2" dxfId="0" stopIfTrue="1">
      <formula>$A$26="LIC"</formula>
    </cfRule>
  </conditionalFormatting>
  <conditionalFormatting sqref="G27:L27">
    <cfRule type="expression" priority="3" dxfId="0" stopIfTrue="1">
      <formula>$A$27="LIC"</formula>
    </cfRule>
  </conditionalFormatting>
  <conditionalFormatting sqref="G28:L28">
    <cfRule type="expression" priority="4" dxfId="0" stopIfTrue="1">
      <formula>$A$28="LIC"</formula>
    </cfRule>
  </conditionalFormatting>
  <conditionalFormatting sqref="G29:L29">
    <cfRule type="expression" priority="5" dxfId="0" stopIfTrue="1">
      <formula>$A$29="LIC"</formula>
    </cfRule>
  </conditionalFormatting>
  <conditionalFormatting sqref="G30:L30">
    <cfRule type="expression" priority="6" dxfId="0" stopIfTrue="1">
      <formula>$A$30="LIC"</formula>
    </cfRule>
  </conditionalFormatting>
  <conditionalFormatting sqref="G31:L31">
    <cfRule type="expression" priority="7" dxfId="0" stopIfTrue="1">
      <formula>$A$31="LIC"</formula>
    </cfRule>
  </conditionalFormatting>
  <conditionalFormatting sqref="G18:L18">
    <cfRule type="expression" priority="8" dxfId="0" stopIfTrue="1">
      <formula>$A$18="LIC"</formula>
    </cfRule>
  </conditionalFormatting>
  <conditionalFormatting sqref="G19:K19">
    <cfRule type="expression" priority="9" dxfId="0" stopIfTrue="1">
      <formula>$A$19="LIC"</formula>
    </cfRule>
  </conditionalFormatting>
  <conditionalFormatting sqref="G21:L21">
    <cfRule type="expression" priority="10" dxfId="0" stopIfTrue="1">
      <formula>$A$21="LIC"</formula>
    </cfRule>
  </conditionalFormatting>
  <conditionalFormatting sqref="G22:L22">
    <cfRule type="expression" priority="11" dxfId="0" stopIfTrue="1">
      <formula>$A$22="LIC"</formula>
    </cfRule>
  </conditionalFormatting>
  <conditionalFormatting sqref="G23:L23">
    <cfRule type="expression" priority="12" dxfId="0" stopIfTrue="1">
      <formula>$A$23="LIC"</formula>
    </cfRule>
  </conditionalFormatting>
  <conditionalFormatting sqref="G24:L24">
    <cfRule type="expression" priority="13" dxfId="0" stopIfTrue="1">
      <formula>$A$24="LIC"</formula>
    </cfRule>
  </conditionalFormatting>
  <conditionalFormatting sqref="G25:L25">
    <cfRule type="expression" priority="14" dxfId="0" stopIfTrue="1">
      <formula>$A$25="LIC"</formula>
    </cfRule>
  </conditionalFormatting>
  <conditionalFormatting sqref="G32:L32">
    <cfRule type="expression" priority="15" dxfId="0" stopIfTrue="1">
      <formula>$A$32="LIC"</formula>
    </cfRule>
  </conditionalFormatting>
  <conditionalFormatting sqref="G17:L17">
    <cfRule type="expression" priority="16" dxfId="0" stopIfTrue="1">
      <formula>$A$17="LIC"</formula>
    </cfRule>
  </conditionalFormatting>
  <conditionalFormatting sqref="P52:Q53">
    <cfRule type="expression" priority="17" dxfId="1" stopIfTrue="1">
      <formula>$M$54=0</formula>
    </cfRule>
    <cfRule type="expression" priority="18" dxfId="2" stopIfTrue="1">
      <formula>$Q$51=0</formula>
    </cfRule>
  </conditionalFormatting>
  <dataValidations count="4">
    <dataValidation type="date" operator="greaterThanOrEqual" sqref="N3">
      <formula1>38200</formula1>
    </dataValidation>
    <dataValidation type="list" operator="equal" allowBlank="1" sqref="C13">
      <formula1>"USD,EURO,SEK,DKK,NOK,GBP,CHF,    ,"</formula1>
    </dataValidation>
    <dataValidation type="list" operator="equal" allowBlank="1" sqref="H13">
      <formula1>"YES,NO"</formula1>
    </dataValidation>
    <dataValidation type="list" operator="equal" allowBlank="1" sqref="A17:A32">
      <formula1>"LIC,MNT,LINUX,     ,"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300" verticalDpi="300" orientation="landscape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Henrik Jacobsen</cp:lastModifiedBy>
  <cp:lastPrinted>1601-01-01T00:02:05Z</cp:lastPrinted>
  <dcterms:created xsi:type="dcterms:W3CDTF">2005-11-29T13:42:59Z</dcterms:created>
  <dcterms:modified xsi:type="dcterms:W3CDTF">2006-09-19T08:14:20Z</dcterms:modified>
  <cp:category/>
  <cp:version/>
  <cp:contentType/>
  <cp:contentStatus/>
  <cp:revision>75</cp:revision>
</cp:coreProperties>
</file>